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9440" windowHeight="9915"/>
  </bookViews>
  <sheets>
    <sheet name="Sheet1" sheetId="1" r:id="rId1"/>
  </sheets>
  <definedNames>
    <definedName name="_xlnm.Print_Titles" localSheetId="0">Sheet1!$10:$11</definedName>
  </definedNames>
  <calcPr calcId="124519"/>
</workbook>
</file>

<file path=xl/calcChain.xml><?xml version="1.0" encoding="utf-8"?>
<calcChain xmlns="http://schemas.openxmlformats.org/spreadsheetml/2006/main">
  <c r="C13" i="1"/>
  <c r="F35"/>
  <c r="F34"/>
  <c r="F32"/>
  <c r="F31"/>
  <c r="F29"/>
  <c r="F28"/>
  <c r="F26"/>
  <c r="F25"/>
  <c r="F23"/>
  <c r="F22"/>
  <c r="G35"/>
  <c r="G34"/>
  <c r="G32"/>
  <c r="G31"/>
  <c r="G29"/>
  <c r="G28"/>
  <c r="G26"/>
  <c r="G25"/>
  <c r="G23"/>
  <c r="G22"/>
  <c r="G19"/>
  <c r="F20"/>
  <c r="G20" s="1"/>
  <c r="F19"/>
  <c r="G13"/>
  <c r="F13"/>
  <c r="E14" l="1"/>
  <c r="F14" s="1"/>
  <c r="G14" s="1"/>
  <c r="E17"/>
  <c r="F17" s="1"/>
  <c r="G17" s="1"/>
  <c r="E16" l="1"/>
  <c r="F16" s="1"/>
  <c r="G16" s="1"/>
  <c r="D14"/>
  <c r="D35"/>
  <c r="D32"/>
  <c r="D29"/>
  <c r="D23"/>
  <c r="D17"/>
  <c r="C17"/>
  <c r="C32"/>
  <c r="C29"/>
  <c r="C23"/>
  <c r="C14"/>
  <c r="D37" l="1"/>
  <c r="E37"/>
  <c r="F37"/>
  <c r="G37"/>
  <c r="D38"/>
  <c r="E38"/>
  <c r="F38"/>
  <c r="G38"/>
  <c r="C38"/>
  <c r="C37"/>
  <c r="D33"/>
  <c r="E33"/>
  <c r="F33"/>
  <c r="G33"/>
  <c r="D30"/>
  <c r="E30"/>
  <c r="F30"/>
  <c r="G30"/>
  <c r="D27"/>
  <c r="E27"/>
  <c r="F27"/>
  <c r="G27"/>
  <c r="D24"/>
  <c r="E24"/>
  <c r="F24"/>
  <c r="G24"/>
  <c r="D21"/>
  <c r="E21"/>
  <c r="F21"/>
  <c r="G21"/>
  <c r="D18"/>
  <c r="E18"/>
  <c r="F18"/>
  <c r="G18"/>
  <c r="D15"/>
  <c r="E15"/>
  <c r="F15"/>
  <c r="G15"/>
  <c r="C33"/>
  <c r="C30"/>
  <c r="C27"/>
  <c r="C24"/>
  <c r="C21"/>
  <c r="C18"/>
  <c r="C15"/>
  <c r="G12"/>
  <c r="D12"/>
  <c r="E12"/>
  <c r="F12"/>
  <c r="C12"/>
  <c r="G36" l="1"/>
  <c r="F36"/>
  <c r="E36"/>
  <c r="D36"/>
  <c r="C36"/>
</calcChain>
</file>

<file path=xl/sharedStrings.xml><?xml version="1.0" encoding="utf-8"?>
<sst xmlns="http://schemas.openxmlformats.org/spreadsheetml/2006/main" count="75" uniqueCount="41">
  <si>
    <r>
      <rPr>
        <sz val="12"/>
        <rFont val="Times New Roman"/>
        <family val="1"/>
        <charset val="204"/>
      </rPr>
      <t>(код бюджету)</t>
    </r>
  </si>
  <si>
    <r>
      <rPr>
        <sz val="13"/>
        <rFont val="Times New Roman"/>
        <family val="1"/>
        <charset val="204"/>
      </rPr>
      <t>Додаток 6</t>
    </r>
  </si>
  <si>
    <t>Апарат управління Долинської міської громади, у тому числі:</t>
  </si>
  <si>
    <t>Відділ освіти Долинської міської громади, у тому числі:</t>
  </si>
  <si>
    <t>01</t>
  </si>
  <si>
    <t>06</t>
  </si>
  <si>
    <r>
      <rPr>
        <sz val="12"/>
        <rFont val="Times New Roman"/>
        <family val="1"/>
        <charset val="204"/>
      </rPr>
      <t>Найменування головного розпорядника коштів місцевого бюджету</t>
    </r>
  </si>
  <si>
    <r>
      <rPr>
        <sz val="13"/>
        <rFont val="Times New Roman"/>
        <family val="1"/>
        <charset val="204"/>
      </rPr>
      <t>1</t>
    </r>
  </si>
  <si>
    <r>
      <rPr>
        <sz val="12"/>
        <rFont val="Times New Roman"/>
        <family val="1"/>
        <charset val="204"/>
      </rPr>
      <t>2</t>
    </r>
  </si>
  <si>
    <r>
      <rPr>
        <sz val="12"/>
        <rFont val="Times New Roman"/>
        <family val="1"/>
        <charset val="204"/>
      </rPr>
      <t>3</t>
    </r>
  </si>
  <si>
    <r>
      <rPr>
        <sz val="12"/>
        <rFont val="Times New Roman"/>
        <family val="1"/>
        <charset val="204"/>
      </rPr>
      <t>4</t>
    </r>
  </si>
  <si>
    <r>
      <rPr>
        <sz val="12"/>
        <rFont val="Times New Roman"/>
        <family val="1"/>
        <charset val="204"/>
      </rPr>
      <t>5</t>
    </r>
  </si>
  <si>
    <r>
      <rPr>
        <sz val="12"/>
        <rFont val="Times New Roman"/>
        <family val="1"/>
        <charset val="204"/>
      </rPr>
      <t>6</t>
    </r>
  </si>
  <si>
    <r>
      <rPr>
        <sz val="12"/>
        <rFont val="Times New Roman"/>
        <family val="1"/>
        <charset val="204"/>
      </rPr>
      <t>7</t>
    </r>
  </si>
  <si>
    <t>10</t>
  </si>
  <si>
    <t>Відділ культури Долинської міської громади, у тому числі:</t>
  </si>
  <si>
    <t>09</t>
  </si>
  <si>
    <t>Служба у справах дітей Долинської міської громади, у тому числі:</t>
  </si>
  <si>
    <t>Код відомчої класифікації</t>
  </si>
  <si>
    <t>11</t>
  </si>
  <si>
    <t>Відділ молоді та спорту Долинської міської громади, у тому числі:</t>
  </si>
  <si>
    <t>12</t>
  </si>
  <si>
    <t>14</t>
  </si>
  <si>
    <t>37</t>
  </si>
  <si>
    <t>X</t>
  </si>
  <si>
    <t>Управління з питань житлово-комунального господарства Долинської міської громади, у тому числі:</t>
  </si>
  <si>
    <t>Управління з питань благоустрою та інфраструктури Долинської міської громади, у тому числі:</t>
  </si>
  <si>
    <t>Фінансове управління Долинської міської громади, у тому числі:</t>
  </si>
  <si>
    <t>2021 рік (затверджено)</t>
  </si>
  <si>
    <t>Граничні показники видатків бюджету та надання кредитів з бюджету Долинської міської територіальної громади головним розпорядникам коштів</t>
  </si>
  <si>
    <t>загальний фонд</t>
  </si>
  <si>
    <t>спеціальний фонд</t>
  </si>
  <si>
    <t>УСЬОГО, у тому числі:</t>
  </si>
  <si>
    <t>2020 рік          (звіт)</t>
  </si>
  <si>
    <t>2022 рік          (план)</t>
  </si>
  <si>
    <t>2023 рік         (план)</t>
  </si>
  <si>
    <t>2024 рік           (план)</t>
  </si>
  <si>
    <t>09532000000</t>
  </si>
  <si>
    <t>міської територіальної громади</t>
  </si>
  <si>
    <t>до прогнозу бюджету Долинської</t>
  </si>
  <si>
    <t>грн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</si>
</sst>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/>
    </xf>
    <xf numFmtId="3" fontId="8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G10" sqref="G10"/>
    </sheetView>
  </sheetViews>
  <sheetFormatPr defaultColWidth="60" defaultRowHeight="12.75"/>
  <cols>
    <col min="1" max="1" width="11.28515625" customWidth="1"/>
    <col min="2" max="2" width="60.140625" customWidth="1"/>
    <col min="3" max="4" width="13.7109375" customWidth="1"/>
    <col min="5" max="5" width="13.85546875" customWidth="1"/>
    <col min="6" max="6" width="14.5703125" customWidth="1"/>
    <col min="7" max="7" width="15.85546875" customWidth="1"/>
  </cols>
  <sheetData>
    <row r="1" spans="1:7" ht="16.5">
      <c r="A1" s="1"/>
      <c r="E1" s="1" t="s">
        <v>1</v>
      </c>
      <c r="F1" s="1"/>
      <c r="G1" s="1"/>
    </row>
    <row r="2" spans="1:7" ht="16.5">
      <c r="A2" s="1"/>
      <c r="E2" s="17" t="s">
        <v>39</v>
      </c>
    </row>
    <row r="3" spans="1:7" ht="16.5">
      <c r="A3" s="1"/>
      <c r="E3" s="17" t="s">
        <v>38</v>
      </c>
    </row>
    <row r="5" spans="1:7" ht="39.75" customHeight="1">
      <c r="A5" s="12" t="s">
        <v>29</v>
      </c>
      <c r="B5" s="13"/>
      <c r="C5" s="13"/>
      <c r="D5" s="13"/>
      <c r="E5" s="13"/>
      <c r="F5" s="13"/>
      <c r="G5" s="13"/>
    </row>
    <row r="7" spans="1:7" ht="14.25">
      <c r="A7" s="14" t="s">
        <v>37</v>
      </c>
      <c r="B7" s="14"/>
      <c r="G7" s="2"/>
    </row>
    <row r="8" spans="1:7" ht="15.75">
      <c r="A8" s="2" t="s">
        <v>0</v>
      </c>
    </row>
    <row r="9" spans="1:7">
      <c r="G9" t="s">
        <v>40</v>
      </c>
    </row>
    <row r="10" spans="1:7" ht="31.5">
      <c r="A10" s="3" t="s">
        <v>18</v>
      </c>
      <c r="B10" s="3" t="s">
        <v>6</v>
      </c>
      <c r="C10" s="7" t="s">
        <v>33</v>
      </c>
      <c r="D10" s="7" t="s">
        <v>28</v>
      </c>
      <c r="E10" s="7" t="s">
        <v>34</v>
      </c>
      <c r="F10" s="7" t="s">
        <v>35</v>
      </c>
      <c r="G10" s="7" t="s">
        <v>36</v>
      </c>
    </row>
    <row r="11" spans="1:7" ht="16.5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4" t="s">
        <v>13</v>
      </c>
    </row>
    <row r="12" spans="1:7" ht="31.5">
      <c r="A12" s="5" t="s">
        <v>4</v>
      </c>
      <c r="B12" s="9" t="s">
        <v>2</v>
      </c>
      <c r="C12" s="15">
        <f>SUM(C13:C14)</f>
        <v>89040446.219999999</v>
      </c>
      <c r="D12" s="15">
        <f t="shared" ref="D12:F12" si="0">SUM(D13:D14)</f>
        <v>97818068.99000001</v>
      </c>
      <c r="E12" s="15">
        <f t="shared" si="0"/>
        <v>83956810</v>
      </c>
      <c r="F12" s="15">
        <f t="shared" si="0"/>
        <v>90677846.800000012</v>
      </c>
      <c r="G12" s="15">
        <f>SUM(G13:G14)</f>
        <v>96122689.60800001</v>
      </c>
    </row>
    <row r="13" spans="1:7" ht="15.75">
      <c r="A13" s="6" t="s">
        <v>24</v>
      </c>
      <c r="B13" s="10" t="s">
        <v>30</v>
      </c>
      <c r="C13" s="16">
        <f>77774155.38-269655.99</f>
        <v>77504499.390000001</v>
      </c>
      <c r="D13" s="16">
        <v>90483157.150000006</v>
      </c>
      <c r="E13" s="16">
        <v>82966710</v>
      </c>
      <c r="F13" s="16">
        <f>E13*1.08</f>
        <v>89604046.800000012</v>
      </c>
      <c r="G13" s="16">
        <f>F13*1.06</f>
        <v>94980289.60800001</v>
      </c>
    </row>
    <row r="14" spans="1:7" ht="15.75">
      <c r="A14" s="6" t="s">
        <v>24</v>
      </c>
      <c r="B14" s="10" t="s">
        <v>31</v>
      </c>
      <c r="C14" s="16">
        <f>791631.36+707426.06+10036889.41</f>
        <v>11535946.83</v>
      </c>
      <c r="D14" s="16">
        <f>7334911.84</f>
        <v>7334911.8399999999</v>
      </c>
      <c r="E14" s="16">
        <f>985000+5100</f>
        <v>990100</v>
      </c>
      <c r="F14" s="16">
        <f>E14*1.08+4492</f>
        <v>1073800</v>
      </c>
      <c r="G14" s="16">
        <f>F14*1.06+4172</f>
        <v>1142400</v>
      </c>
    </row>
    <row r="15" spans="1:7" ht="15.75">
      <c r="A15" s="5" t="s">
        <v>5</v>
      </c>
      <c r="B15" s="9" t="s">
        <v>3</v>
      </c>
      <c r="C15" s="15">
        <f>SUM(C16:C17)</f>
        <v>210996861.62</v>
      </c>
      <c r="D15" s="15">
        <f t="shared" ref="D15:G15" si="1">SUM(D16:D17)</f>
        <v>329018228.92000002</v>
      </c>
      <c r="E15" s="15">
        <f t="shared" si="1"/>
        <v>339791744</v>
      </c>
      <c r="F15" s="15">
        <f t="shared" si="1"/>
        <v>366975083.52000004</v>
      </c>
      <c r="G15" s="15">
        <f t="shared" si="1"/>
        <v>386909627.53120005</v>
      </c>
    </row>
    <row r="16" spans="1:7" ht="15.75">
      <c r="A16" s="6" t="s">
        <v>24</v>
      </c>
      <c r="B16" s="10" t="s">
        <v>30</v>
      </c>
      <c r="C16" s="16">
        <v>207183785.41</v>
      </c>
      <c r="D16" s="16">
        <v>323214028.92000002</v>
      </c>
      <c r="E16" s="16">
        <f>169300644+168451100</f>
        <v>337751744</v>
      </c>
      <c r="F16" s="16">
        <f>E16*1.08</f>
        <v>364771883.52000004</v>
      </c>
      <c r="G16" s="16">
        <f>F16*1.06-2083961</f>
        <v>384574235.53120005</v>
      </c>
    </row>
    <row r="17" spans="1:7" ht="15.75">
      <c r="A17" s="6" t="s">
        <v>24</v>
      </c>
      <c r="B17" s="10" t="s">
        <v>31</v>
      </c>
      <c r="C17" s="16">
        <f>1442213+2142057.12+228806.09</f>
        <v>3813076.21</v>
      </c>
      <c r="D17" s="16">
        <f>4970200+834000</f>
        <v>5804200</v>
      </c>
      <c r="E17" s="16">
        <f>100000+1940000</f>
        <v>2040000</v>
      </c>
      <c r="F17" s="16">
        <f>E17*1.08</f>
        <v>2203200</v>
      </c>
      <c r="G17" s="16">
        <f>F17*1.06</f>
        <v>2335392</v>
      </c>
    </row>
    <row r="18" spans="1:7" ht="31.5">
      <c r="A18" s="5" t="s">
        <v>16</v>
      </c>
      <c r="B18" s="9" t="s">
        <v>17</v>
      </c>
      <c r="C18" s="15">
        <f>SUM(C19:C20)</f>
        <v>0</v>
      </c>
      <c r="D18" s="15">
        <f t="shared" ref="D18:G18" si="2">SUM(D19:D20)</f>
        <v>1151910</v>
      </c>
      <c r="E18" s="15">
        <f t="shared" si="2"/>
        <v>1068130</v>
      </c>
      <c r="F18" s="15">
        <f t="shared" si="2"/>
        <v>1153580.4000000001</v>
      </c>
      <c r="G18" s="15">
        <f t="shared" si="2"/>
        <v>1222795.2240000002</v>
      </c>
    </row>
    <row r="19" spans="1:7" ht="15.75">
      <c r="A19" s="6" t="s">
        <v>24</v>
      </c>
      <c r="B19" s="10" t="s">
        <v>30</v>
      </c>
      <c r="C19" s="16"/>
      <c r="D19" s="16">
        <v>1151910</v>
      </c>
      <c r="E19" s="16">
        <v>1068130</v>
      </c>
      <c r="F19" s="16">
        <f>E19*1.08</f>
        <v>1153580.4000000001</v>
      </c>
      <c r="G19" s="16">
        <f>F19*1.06</f>
        <v>1222795.2240000002</v>
      </c>
    </row>
    <row r="20" spans="1:7" ht="15.75">
      <c r="A20" s="6" t="s">
        <v>24</v>
      </c>
      <c r="B20" s="10" t="s">
        <v>31</v>
      </c>
      <c r="C20" s="16"/>
      <c r="D20" s="16"/>
      <c r="E20" s="16"/>
      <c r="F20" s="16">
        <f>E20*1.08</f>
        <v>0</v>
      </c>
      <c r="G20" s="16">
        <f>F20*1.06</f>
        <v>0</v>
      </c>
    </row>
    <row r="21" spans="1:7" ht="31.5">
      <c r="A21" s="5" t="s">
        <v>14</v>
      </c>
      <c r="B21" s="9" t="s">
        <v>15</v>
      </c>
      <c r="C21" s="15">
        <f>SUM(C22:C23)</f>
        <v>1907781.94</v>
      </c>
      <c r="D21" s="15">
        <f t="shared" ref="D21:G21" si="3">SUM(D22:D23)</f>
        <v>54117294</v>
      </c>
      <c r="E21" s="15">
        <f t="shared" si="3"/>
        <v>43170910</v>
      </c>
      <c r="F21" s="15">
        <f t="shared" si="3"/>
        <v>46624582.800000004</v>
      </c>
      <c r="G21" s="15">
        <f t="shared" si="3"/>
        <v>49422057.768000007</v>
      </c>
    </row>
    <row r="22" spans="1:7" ht="15.75">
      <c r="A22" s="6" t="s">
        <v>24</v>
      </c>
      <c r="B22" s="10" t="s">
        <v>30</v>
      </c>
      <c r="C22" s="16">
        <v>1902781.94</v>
      </c>
      <c r="D22" s="16">
        <v>52857594</v>
      </c>
      <c r="E22" s="16">
        <v>42130910</v>
      </c>
      <c r="F22" s="16">
        <f>E22*1.08</f>
        <v>45501382.800000004</v>
      </c>
      <c r="G22" s="16">
        <f>F22*1.06</f>
        <v>48231465.768000007</v>
      </c>
    </row>
    <row r="23" spans="1:7" ht="15.75">
      <c r="A23" s="6" t="s">
        <v>24</v>
      </c>
      <c r="B23" s="10" t="s">
        <v>31</v>
      </c>
      <c r="C23" s="16">
        <f>5000</f>
        <v>5000</v>
      </c>
      <c r="D23" s="16">
        <f>995700+264000</f>
        <v>1259700</v>
      </c>
      <c r="E23" s="16">
        <v>1040000</v>
      </c>
      <c r="F23" s="16">
        <f>E23*1.08</f>
        <v>1123200</v>
      </c>
      <c r="G23" s="16">
        <f>F23*1.06</f>
        <v>1190592</v>
      </c>
    </row>
    <row r="24" spans="1:7" ht="31.5">
      <c r="A24" s="5" t="s">
        <v>19</v>
      </c>
      <c r="B24" s="9" t="s">
        <v>20</v>
      </c>
      <c r="C24" s="15">
        <f>SUM(C25:C26)</f>
        <v>0</v>
      </c>
      <c r="D24" s="15">
        <f t="shared" ref="D24:G24" si="4">SUM(D25:D26)</f>
        <v>6379800</v>
      </c>
      <c r="E24" s="15">
        <f t="shared" si="4"/>
        <v>5040618</v>
      </c>
      <c r="F24" s="15">
        <f t="shared" si="4"/>
        <v>5443867.4400000004</v>
      </c>
      <c r="G24" s="15">
        <f t="shared" si="4"/>
        <v>5770499.4864000008</v>
      </c>
    </row>
    <row r="25" spans="1:7" ht="15.75">
      <c r="A25" s="6" t="s">
        <v>24</v>
      </c>
      <c r="B25" s="10" t="s">
        <v>30</v>
      </c>
      <c r="C25" s="16"/>
      <c r="D25" s="16">
        <v>6379800</v>
      </c>
      <c r="E25" s="16">
        <v>5040618</v>
      </c>
      <c r="F25" s="16">
        <f>E25*1.08</f>
        <v>5443867.4400000004</v>
      </c>
      <c r="G25" s="16">
        <f>F25*1.06</f>
        <v>5770499.4864000008</v>
      </c>
    </row>
    <row r="26" spans="1:7" ht="15.75">
      <c r="A26" s="6" t="s">
        <v>24</v>
      </c>
      <c r="B26" s="10" t="s">
        <v>31</v>
      </c>
      <c r="C26" s="16"/>
      <c r="D26" s="16"/>
      <c r="E26" s="16"/>
      <c r="F26" s="16">
        <f>E26*1.08</f>
        <v>0</v>
      </c>
      <c r="G26" s="16">
        <f>F26*1.06</f>
        <v>0</v>
      </c>
    </row>
    <row r="27" spans="1:7" ht="31.5">
      <c r="A27" s="5" t="s">
        <v>21</v>
      </c>
      <c r="B27" s="9" t="s">
        <v>25</v>
      </c>
      <c r="C27" s="15">
        <f>SUM(C28:C29)</f>
        <v>13203876.6</v>
      </c>
      <c r="D27" s="15">
        <f t="shared" ref="D27:G27" si="5">SUM(D28:D29)</f>
        <v>11330787.16</v>
      </c>
      <c r="E27" s="15">
        <f t="shared" si="5"/>
        <v>10112756</v>
      </c>
      <c r="F27" s="15">
        <f t="shared" si="5"/>
        <v>10921776.48</v>
      </c>
      <c r="G27" s="15">
        <f t="shared" si="5"/>
        <v>11577083.0688</v>
      </c>
    </row>
    <row r="28" spans="1:7" ht="15.75">
      <c r="A28" s="6" t="s">
        <v>24</v>
      </c>
      <c r="B28" s="10" t="s">
        <v>30</v>
      </c>
      <c r="C28" s="16">
        <v>6446652.8499999996</v>
      </c>
      <c r="D28" s="16">
        <v>10366445</v>
      </c>
      <c r="E28" s="16">
        <v>9682756</v>
      </c>
      <c r="F28" s="16">
        <f>E28*1.08</f>
        <v>10457376.48</v>
      </c>
      <c r="G28" s="16">
        <f>F28*1.06</f>
        <v>11084819.0688</v>
      </c>
    </row>
    <row r="29" spans="1:7" ht="15.75">
      <c r="A29" s="6" t="s">
        <v>24</v>
      </c>
      <c r="B29" s="10" t="s">
        <v>31</v>
      </c>
      <c r="C29" s="16">
        <f>6757223.75</f>
        <v>6757223.75</v>
      </c>
      <c r="D29" s="16">
        <f>964342.16</f>
        <v>964342.16</v>
      </c>
      <c r="E29" s="16">
        <v>430000</v>
      </c>
      <c r="F29" s="16">
        <f>E29*1.08</f>
        <v>464400.00000000006</v>
      </c>
      <c r="G29" s="16">
        <f>F29*1.06</f>
        <v>492264.00000000006</v>
      </c>
    </row>
    <row r="30" spans="1:7" ht="31.5">
      <c r="A30" s="5" t="s">
        <v>22</v>
      </c>
      <c r="B30" s="9" t="s">
        <v>26</v>
      </c>
      <c r="C30" s="15">
        <f>SUM(C31:C32)</f>
        <v>42821765.130000003</v>
      </c>
      <c r="D30" s="15">
        <f t="shared" ref="D30:G30" si="6">SUM(D31:D32)</f>
        <v>52037158.960000001</v>
      </c>
      <c r="E30" s="15">
        <f t="shared" si="6"/>
        <v>47716634</v>
      </c>
      <c r="F30" s="15">
        <f t="shared" si="6"/>
        <v>51533964.720000006</v>
      </c>
      <c r="G30" s="15">
        <f t="shared" si="6"/>
        <v>54626002.603200011</v>
      </c>
    </row>
    <row r="31" spans="1:7" ht="15.75">
      <c r="A31" s="6" t="s">
        <v>24</v>
      </c>
      <c r="B31" s="10" t="s">
        <v>30</v>
      </c>
      <c r="C31" s="16">
        <v>38422865.530000001</v>
      </c>
      <c r="D31" s="16">
        <v>46359088.43</v>
      </c>
      <c r="E31" s="16">
        <v>46734360</v>
      </c>
      <c r="F31" s="16">
        <f>E31*1.08</f>
        <v>50473108.800000004</v>
      </c>
      <c r="G31" s="16">
        <f>F31*1.06</f>
        <v>53501495.328000009</v>
      </c>
    </row>
    <row r="32" spans="1:7" ht="15.75">
      <c r="A32" s="6" t="s">
        <v>24</v>
      </c>
      <c r="B32" s="10" t="s">
        <v>31</v>
      </c>
      <c r="C32" s="16">
        <f>4398899.6</f>
        <v>4398899.5999999996</v>
      </c>
      <c r="D32" s="16">
        <f>5678070.53</f>
        <v>5678070.5300000003</v>
      </c>
      <c r="E32" s="16">
        <v>982274</v>
      </c>
      <c r="F32" s="16">
        <f>E32*1.08</f>
        <v>1060855.9200000002</v>
      </c>
      <c r="G32" s="16">
        <f>F32*1.06</f>
        <v>1124507.2752000003</v>
      </c>
    </row>
    <row r="33" spans="1:8" ht="31.5">
      <c r="A33" s="5" t="s">
        <v>23</v>
      </c>
      <c r="B33" s="9" t="s">
        <v>27</v>
      </c>
      <c r="C33" s="15">
        <f>SUM(C34:C35)</f>
        <v>0</v>
      </c>
      <c r="D33" s="15">
        <f t="shared" ref="D33:G33" si="7">SUM(D34:D35)</f>
        <v>2937970</v>
      </c>
      <c r="E33" s="15">
        <f t="shared" si="7"/>
        <v>2668872</v>
      </c>
      <c r="F33" s="15">
        <f t="shared" si="7"/>
        <v>2882381.7600000002</v>
      </c>
      <c r="G33" s="15">
        <f t="shared" si="7"/>
        <v>3055324.6656000004</v>
      </c>
    </row>
    <row r="34" spans="1:8" ht="15.75">
      <c r="A34" s="6" t="s">
        <v>24</v>
      </c>
      <c r="B34" s="10" t="s">
        <v>30</v>
      </c>
      <c r="C34" s="16"/>
      <c r="D34" s="16">
        <v>2877970</v>
      </c>
      <c r="E34" s="16">
        <v>2668872</v>
      </c>
      <c r="F34" s="16">
        <f>E34*1.08</f>
        <v>2882381.7600000002</v>
      </c>
      <c r="G34" s="16">
        <f>F34*1.06</f>
        <v>3055324.6656000004</v>
      </c>
    </row>
    <row r="35" spans="1:8" ht="15.75">
      <c r="A35" s="6" t="s">
        <v>24</v>
      </c>
      <c r="B35" s="10" t="s">
        <v>31</v>
      </c>
      <c r="C35" s="16"/>
      <c r="D35" s="16">
        <f>60000</f>
        <v>60000</v>
      </c>
      <c r="E35" s="16"/>
      <c r="F35" s="16">
        <f>E35*1.08</f>
        <v>0</v>
      </c>
      <c r="G35" s="16">
        <f>F35*1.06</f>
        <v>0</v>
      </c>
    </row>
    <row r="36" spans="1:8" ht="15.75">
      <c r="A36" s="6" t="s">
        <v>24</v>
      </c>
      <c r="B36" s="11" t="s">
        <v>32</v>
      </c>
      <c r="C36" s="15">
        <f>SUM(C37:C38)</f>
        <v>357970731.50999999</v>
      </c>
      <c r="D36" s="15">
        <f t="shared" ref="D36:G36" si="8">SUM(D37:D38)</f>
        <v>554791218.03000009</v>
      </c>
      <c r="E36" s="15">
        <f t="shared" si="8"/>
        <v>533526474</v>
      </c>
      <c r="F36" s="15">
        <f t="shared" si="8"/>
        <v>576213083.91999996</v>
      </c>
      <c r="G36" s="15">
        <f t="shared" si="8"/>
        <v>608706079.95519996</v>
      </c>
    </row>
    <row r="37" spans="1:8" ht="15.75">
      <c r="A37" s="6" t="s">
        <v>24</v>
      </c>
      <c r="B37" s="10" t="s">
        <v>30</v>
      </c>
      <c r="C37" s="16">
        <f>SUM(C13+C16+C19+C22+C25+C28+C31+C34)</f>
        <v>331460585.12</v>
      </c>
      <c r="D37" s="16">
        <f t="shared" ref="D37:G37" si="9">SUM(D13+D16+D19+D22+D25+D28+D31+D34)</f>
        <v>533689993.50000006</v>
      </c>
      <c r="E37" s="16">
        <f t="shared" si="9"/>
        <v>528044100</v>
      </c>
      <c r="F37" s="16">
        <f t="shared" si="9"/>
        <v>570287628</v>
      </c>
      <c r="G37" s="16">
        <f t="shared" si="9"/>
        <v>602420924.67999995</v>
      </c>
    </row>
    <row r="38" spans="1:8" ht="15.75">
      <c r="A38" s="6" t="s">
        <v>24</v>
      </c>
      <c r="B38" s="10" t="s">
        <v>31</v>
      </c>
      <c r="C38" s="16">
        <f>SUM(C14+C17+C20+C23+C26+C29+C32+C35)</f>
        <v>26510146.390000001</v>
      </c>
      <c r="D38" s="16">
        <f t="shared" ref="D38:G38" si="10">SUM(D14+D17+D20+D23+D26+D29+D32+D35)</f>
        <v>21101224.530000001</v>
      </c>
      <c r="E38" s="16">
        <f t="shared" si="10"/>
        <v>5482374</v>
      </c>
      <c r="F38" s="16">
        <f t="shared" si="10"/>
        <v>5925455.9199999999</v>
      </c>
      <c r="G38" s="16">
        <f t="shared" si="10"/>
        <v>6285155.2752</v>
      </c>
    </row>
    <row r="47" spans="1:8">
      <c r="H47" s="8"/>
    </row>
  </sheetData>
  <mergeCells count="2">
    <mergeCell ref="A5:G5"/>
    <mergeCell ref="A7:B7"/>
  </mergeCells>
  <pageMargins left="0.70866141732283472" right="0.5118110236220472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2021-08-25T05:31:41Z</cp:lastPrinted>
  <dcterms:created xsi:type="dcterms:W3CDTF">2021-08-15T14:06:42Z</dcterms:created>
  <dcterms:modified xsi:type="dcterms:W3CDTF">2021-08-25T05:31:42Z</dcterms:modified>
</cp:coreProperties>
</file>